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0"/>
  </bookViews>
  <sheets>
    <sheet name="Sheet1" sheetId="1" r:id="rId1"/>
  </sheets>
  <definedNames>
    <definedName name="_xlnm.Print_Area" localSheetId="0">'Sheet1'!$A$1:$N$28</definedName>
  </definedNames>
  <calcPr fullCalcOnLoad="1"/>
</workbook>
</file>

<file path=xl/sharedStrings.xml><?xml version="1.0" encoding="utf-8"?>
<sst xmlns="http://schemas.openxmlformats.org/spreadsheetml/2006/main" count="42" uniqueCount="36">
  <si>
    <t>斜距離</t>
  </si>
  <si>
    <t>縮尺係数</t>
  </si>
  <si>
    <t>平均標高</t>
  </si>
  <si>
    <t>楕円体高</t>
  </si>
  <si>
    <t>器械点</t>
  </si>
  <si>
    <t>視準点</t>
  </si>
  <si>
    <t>水平距離</t>
  </si>
  <si>
    <t>投影補正</t>
  </si>
  <si>
    <t>縮尺補正</t>
  </si>
  <si>
    <t>平面距離</t>
  </si>
  <si>
    <t>平均
ジオイド高</t>
  </si>
  <si>
    <t>ＳＩＮ値</t>
  </si>
  <si>
    <t>バーチカル
（10進数）</t>
  </si>
  <si>
    <t>鉛直角
　°′″</t>
  </si>
  <si>
    <t>作成　崎山測量調査株式会社</t>
  </si>
  <si>
    <t>お問い合わせ</t>
  </si>
  <si>
    <t>下記の事項に同意の上お使い下さい。
１．本ソフトウェアの著作権表示等の改ざんはしないで下さい。
２．本ソフトをご使用になった上で生じたいかなる損害に対しても、弊社は一切の責任を負いません。</t>
  </si>
  <si>
    <t>info@skym-sv.com</t>
  </si>
  <si>
    <t>T-62</t>
  </si>
  <si>
    <t>T-61</t>
  </si>
  <si>
    <t>T-63</t>
  </si>
  <si>
    <t>T-103</t>
  </si>
  <si>
    <t>T-22</t>
  </si>
  <si>
    <t>T-21</t>
  </si>
  <si>
    <t>T-23</t>
  </si>
  <si>
    <t>T-42</t>
  </si>
  <si>
    <t>T-41</t>
  </si>
  <si>
    <t>T-43</t>
  </si>
  <si>
    <t>T-91</t>
  </si>
  <si>
    <t>T-90</t>
  </si>
  <si>
    <t>T-92</t>
  </si>
  <si>
    <t>T-102</t>
  </si>
  <si>
    <t>T-104</t>
  </si>
  <si>
    <t>T-107</t>
  </si>
  <si>
    <t>T-106</t>
  </si>
  <si>
    <t>T-108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</si>
</sst>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&quot;°&quot;mm&quot;′&quot;ss\&quot;"/>
    <numFmt numFmtId="177" formatCode="0_);[Red]\(0\)"/>
    <numFmt numFmtId="178" formatCode="0.0_);[Red]\(0.0\)"/>
    <numFmt numFmtId="179" formatCode="0.00_);[Red]\(0.00\)"/>
    <numFmt numFmtId="180" formatCode="0.000_);[Red]\(0.000\)"/>
    <numFmt numFmtId="181" formatCode="0.0000_);[Red]\(0.0000\)"/>
    <numFmt numFmtId="182" formatCode="0.00000_);[Red]\(0.00000\)"/>
    <numFmt numFmtId="183" formatCode="0.000000_);[Red]\(0.000000\)"/>
    <numFmt numFmtId="184" formatCode="0.0000000_);[Red]\(0.0000000\)"/>
    <numFmt numFmtId="185" formatCode="0.00000000_);[Red]\(0.00000000\)"/>
    <numFmt numFmtId="186" formatCode="0.000000000_);[Red]\(0.000000000\)"/>
    <numFmt numFmtId="187" formatCode="0.0000000000_);[Red]\(0.0000000000\)"/>
    <numFmt numFmtId="188" formatCode="0.00000000000_);[Red]\(0.00000000000\)"/>
    <numFmt numFmtId="189" formatCode="0.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180" fontId="2" fillId="0" borderId="1" xfId="0" applyNumberFormat="1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indent="1"/>
    </xf>
    <xf numFmtId="177" fontId="2" fillId="0" borderId="2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 applyProtection="1">
      <alignment horizontal="right" vertical="center"/>
      <protection hidden="1"/>
    </xf>
    <xf numFmtId="189" fontId="2" fillId="0" borderId="1" xfId="0" applyNumberFormat="1" applyFont="1" applyBorder="1" applyAlignment="1" applyProtection="1">
      <alignment horizontal="right" vertical="center"/>
      <protection hidden="1"/>
    </xf>
    <xf numFmtId="188" fontId="2" fillId="0" borderId="0" xfId="0" applyNumberFormat="1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>
      <alignment horizontal="left" vertical="center" wrapText="1"/>
    </xf>
    <xf numFmtId="189" fontId="2" fillId="0" borderId="0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16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" xfId="0" applyFont="1" applyBorder="1" applyAlignment="1">
      <alignment horizontal="distributed"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kym-sv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SheetLayoutView="100" workbookViewId="0" topLeftCell="A1">
      <selection activeCell="G13" sqref="G13:I13"/>
    </sheetView>
  </sheetViews>
  <sheetFormatPr defaultColWidth="9.00390625" defaultRowHeight="17.25" customHeight="1"/>
  <cols>
    <col min="1" max="2" width="11.125" style="3" customWidth="1"/>
    <col min="3" max="3" width="10.375" style="3" bestFit="1" customWidth="1"/>
    <col min="4" max="6" width="7.75390625" style="3" bestFit="1" customWidth="1"/>
    <col min="7" max="7" width="11.125" style="3" customWidth="1"/>
    <col min="8" max="8" width="14.25390625" style="3" bestFit="1" customWidth="1"/>
    <col min="9" max="12" width="11.125" style="3" customWidth="1"/>
    <col min="13" max="14" width="10.375" style="3" bestFit="1" customWidth="1"/>
    <col min="15" max="15" width="11.125" style="19" customWidth="1"/>
    <col min="16" max="16" width="22.125" style="3" bestFit="1" customWidth="1"/>
    <col min="17" max="17" width="13.75390625" style="3" customWidth="1"/>
    <col min="18" max="16384" width="9.00390625" style="3" customWidth="1"/>
  </cols>
  <sheetData>
    <row r="1" spans="1:17" s="4" customFormat="1" ht="29.25" customHeight="1">
      <c r="A1" s="5" t="s">
        <v>4</v>
      </c>
      <c r="B1" s="5" t="s">
        <v>5</v>
      </c>
      <c r="C1" s="5" t="s">
        <v>0</v>
      </c>
      <c r="D1" s="23" t="s">
        <v>13</v>
      </c>
      <c r="E1" s="24"/>
      <c r="F1" s="25"/>
      <c r="G1" s="5" t="s">
        <v>1</v>
      </c>
      <c r="H1" s="5" t="s">
        <v>10</v>
      </c>
      <c r="I1" s="5" t="s">
        <v>2</v>
      </c>
      <c r="J1" s="5" t="s">
        <v>3</v>
      </c>
      <c r="K1" s="5" t="s">
        <v>6</v>
      </c>
      <c r="L1" s="5" t="s">
        <v>7</v>
      </c>
      <c r="M1" s="5" t="s">
        <v>8</v>
      </c>
      <c r="N1" s="5" t="s">
        <v>9</v>
      </c>
      <c r="O1" s="17"/>
      <c r="P1" s="4" t="s">
        <v>12</v>
      </c>
      <c r="Q1" s="4" t="s">
        <v>11</v>
      </c>
    </row>
    <row r="2" spans="1:17" s="1" customFormat="1" ht="17.25" customHeight="1">
      <c r="A2" s="8" t="s">
        <v>22</v>
      </c>
      <c r="B2" s="8" t="s">
        <v>23</v>
      </c>
      <c r="C2" s="6">
        <v>56.566</v>
      </c>
      <c r="D2" s="9">
        <v>90</v>
      </c>
      <c r="E2" s="10">
        <v>40</v>
      </c>
      <c r="F2" s="11">
        <v>48</v>
      </c>
      <c r="G2" s="7">
        <v>0.99992</v>
      </c>
      <c r="H2" s="6">
        <v>38.357</v>
      </c>
      <c r="I2" s="6">
        <v>51.001</v>
      </c>
      <c r="J2" s="12">
        <f>IF(I2="","",H2+I2)</f>
        <v>89.358</v>
      </c>
      <c r="K2" s="12">
        <f>IF(I2="","",ROUND(Q2*C2,3))</f>
        <v>56.562</v>
      </c>
      <c r="L2" s="13">
        <f>IF(J2="","",ROUND(-K2*J2/6370000,3))</f>
        <v>-0.001</v>
      </c>
      <c r="M2" s="13">
        <f>IF(J2="","",ROUND(-K2*(1-G2),3))</f>
        <v>-0.005</v>
      </c>
      <c r="N2" s="13">
        <f>IF(J2="","",K2+L2+M2)</f>
        <v>56.556</v>
      </c>
      <c r="O2" s="18" t="str">
        <f>IF(A2="","",A2&amp;","&amp;B2)</f>
        <v>T-22,T-21</v>
      </c>
      <c r="P2" s="14">
        <f>D2+E2/60+F2/60/60</f>
        <v>90.68</v>
      </c>
      <c r="Q2" s="15">
        <f>SIN(P2*PI()/180)</f>
        <v>0.9999295732792147</v>
      </c>
    </row>
    <row r="3" spans="1:17" ht="17.25" customHeight="1">
      <c r="A3" s="16" t="s">
        <v>22</v>
      </c>
      <c r="B3" s="8" t="s">
        <v>24</v>
      </c>
      <c r="C3" s="6">
        <v>14.838</v>
      </c>
      <c r="D3" s="9">
        <v>90</v>
      </c>
      <c r="E3" s="10">
        <v>26</v>
      </c>
      <c r="F3" s="11">
        <v>18</v>
      </c>
      <c r="G3" s="7">
        <v>0.99992</v>
      </c>
      <c r="H3" s="6">
        <v>38.357</v>
      </c>
      <c r="I3" s="6">
        <v>51.001</v>
      </c>
      <c r="J3" s="12">
        <f>IF(I3="","",H3+I3)</f>
        <v>89.358</v>
      </c>
      <c r="K3" s="12">
        <f>IF(I3="","",ROUND(Q3*C3,3))</f>
        <v>14.838</v>
      </c>
      <c r="L3" s="13">
        <f>IF(J3="","",ROUND(-K3*J3/6370000,3))</f>
        <v>0</v>
      </c>
      <c r="M3" s="13">
        <f>IF(J3="","",ROUND(-K3*(1-G3),3))</f>
        <v>-0.001</v>
      </c>
      <c r="N3" s="13">
        <f>IF(J3="","",K3+L3+M3)</f>
        <v>14.837</v>
      </c>
      <c r="O3" s="18" t="str">
        <f>IF(A3="","",A3&amp;","&amp;B3)</f>
        <v>T-22,T-23</v>
      </c>
      <c r="P3" s="14">
        <f aca="true" t="shared" si="0" ref="P3:P28">D3+E3/60+F3/60/60</f>
        <v>90.43833333333333</v>
      </c>
      <c r="Q3" s="15">
        <f aca="true" t="shared" si="1" ref="Q3:Q28">SIN(P3*PI()/180)</f>
        <v>0.9999707361395228</v>
      </c>
    </row>
    <row r="4" spans="1:17" ht="17.25" customHeight="1">
      <c r="A4" s="16" t="s">
        <v>25</v>
      </c>
      <c r="B4" s="8" t="s">
        <v>26</v>
      </c>
      <c r="C4" s="6">
        <v>59.719</v>
      </c>
      <c r="D4" s="9">
        <v>90</v>
      </c>
      <c r="E4" s="10">
        <v>31</v>
      </c>
      <c r="F4" s="11">
        <v>20</v>
      </c>
      <c r="G4" s="7">
        <v>0.99992</v>
      </c>
      <c r="H4" s="6">
        <v>38.357</v>
      </c>
      <c r="I4" s="6">
        <v>51.001</v>
      </c>
      <c r="J4" s="12">
        <f>IF(I4="","",H4+I4)</f>
        <v>89.358</v>
      </c>
      <c r="K4" s="12">
        <f>IF(I4="","",ROUND(Q4*C4,3))</f>
        <v>59.717</v>
      </c>
      <c r="L4" s="13">
        <f>IF(J4="","",ROUND(-K4*J4/6370000,3))</f>
        <v>-0.001</v>
      </c>
      <c r="M4" s="13">
        <f>IF(J4="","",ROUND(-K4*(1-G4),3))</f>
        <v>-0.005</v>
      </c>
      <c r="N4" s="13">
        <f>IF(J4="","",K4+L4+M4)</f>
        <v>59.711</v>
      </c>
      <c r="O4" s="18" t="str">
        <f>IF(A4="","",A4&amp;","&amp;B4)</f>
        <v>T-42,T-41</v>
      </c>
      <c r="P4" s="14">
        <f t="shared" si="0"/>
        <v>90.52222222222223</v>
      </c>
      <c r="Q4" s="15">
        <f t="shared" si="1"/>
        <v>0.9999584632579046</v>
      </c>
    </row>
    <row r="5" spans="1:17" ht="17.25" customHeight="1">
      <c r="A5" s="16" t="s">
        <v>25</v>
      </c>
      <c r="B5" s="8" t="s">
        <v>27</v>
      </c>
      <c r="C5" s="6">
        <v>62.499</v>
      </c>
      <c r="D5" s="9">
        <v>90</v>
      </c>
      <c r="E5" s="10">
        <v>49</v>
      </c>
      <c r="F5" s="11">
        <v>15</v>
      </c>
      <c r="G5" s="7">
        <v>0.99992</v>
      </c>
      <c r="H5" s="6">
        <v>38.357</v>
      </c>
      <c r="I5" s="6">
        <v>51.001</v>
      </c>
      <c r="J5" s="12">
        <f>IF(I5="","",H5+I5)</f>
        <v>89.358</v>
      </c>
      <c r="K5" s="12">
        <f>IF(I5="","",ROUND(Q5*C5,3))</f>
        <v>62.493</v>
      </c>
      <c r="L5" s="13">
        <f>IF(J5="","",ROUND(-K5*J5/6370000,3))</f>
        <v>-0.001</v>
      </c>
      <c r="M5" s="13">
        <f>IF(J5="","",ROUND(-K5*(1-G5),3))</f>
        <v>-0.005</v>
      </c>
      <c r="N5" s="13">
        <f>IF(J5="","",K5+L5+M5)</f>
        <v>62.487</v>
      </c>
      <c r="O5" s="18" t="str">
        <f>IF(A5="","",A5&amp;","&amp;B5)</f>
        <v>T-42,T-43</v>
      </c>
      <c r="P5" s="14">
        <f t="shared" si="0"/>
        <v>90.82083333333333</v>
      </c>
      <c r="Q5" s="15">
        <f t="shared" si="1"/>
        <v>0.9998973811176148</v>
      </c>
    </row>
    <row r="6" spans="1:17" ht="17.25" customHeight="1">
      <c r="A6" s="8" t="s">
        <v>18</v>
      </c>
      <c r="B6" s="8" t="s">
        <v>19</v>
      </c>
      <c r="C6" s="6">
        <v>51.015</v>
      </c>
      <c r="D6" s="9">
        <v>89</v>
      </c>
      <c r="E6" s="10">
        <v>9</v>
      </c>
      <c r="F6" s="11">
        <v>53</v>
      </c>
      <c r="G6" s="7">
        <v>0.99992</v>
      </c>
      <c r="H6" s="6">
        <v>38.357</v>
      </c>
      <c r="I6" s="6">
        <v>51.001</v>
      </c>
      <c r="J6" s="12">
        <f aca="true" t="shared" si="2" ref="J6:J28">IF(I6="","",H6+I6)</f>
        <v>89.358</v>
      </c>
      <c r="K6" s="12">
        <f aca="true" t="shared" si="3" ref="K6:K28">IF(I6="","",ROUND(Q6*C6,3))</f>
        <v>51.01</v>
      </c>
      <c r="L6" s="13">
        <f aca="true" t="shared" si="4" ref="L6:L28">IF(J6="","",ROUND(-K6*J6/6370000,3))</f>
        <v>-0.001</v>
      </c>
      <c r="M6" s="13">
        <f aca="true" t="shared" si="5" ref="M6:M28">IF(J6="","",ROUND(-K6*(1-G6),3))</f>
        <v>-0.004</v>
      </c>
      <c r="N6" s="13">
        <f aca="true" t="shared" si="6" ref="N6:N28">IF(J6="","",K6+L6+M6)</f>
        <v>51.005</v>
      </c>
      <c r="O6" s="18" t="str">
        <f aca="true" t="shared" si="7" ref="O6:O28">IF(A6="","",A6&amp;","&amp;B6)</f>
        <v>T-62,T-61</v>
      </c>
      <c r="P6" s="14">
        <f t="shared" si="0"/>
        <v>89.16472222222222</v>
      </c>
      <c r="Q6" s="15">
        <f t="shared" si="1"/>
        <v>0.9998937377756709</v>
      </c>
    </row>
    <row r="7" spans="1:17" ht="17.25" customHeight="1">
      <c r="A7" s="16" t="s">
        <v>18</v>
      </c>
      <c r="B7" s="8" t="s">
        <v>20</v>
      </c>
      <c r="C7" s="6">
        <v>72.457</v>
      </c>
      <c r="D7" s="9">
        <v>89</v>
      </c>
      <c r="E7" s="10">
        <v>7</v>
      </c>
      <c r="F7" s="11">
        <v>33</v>
      </c>
      <c r="G7" s="7">
        <v>0.99992</v>
      </c>
      <c r="H7" s="6">
        <v>38.357</v>
      </c>
      <c r="I7" s="6">
        <v>51.001</v>
      </c>
      <c r="J7" s="12">
        <f t="shared" si="2"/>
        <v>89.358</v>
      </c>
      <c r="K7" s="12">
        <f t="shared" si="3"/>
        <v>72.449</v>
      </c>
      <c r="L7" s="13">
        <f t="shared" si="4"/>
        <v>-0.001</v>
      </c>
      <c r="M7" s="13">
        <f t="shared" si="5"/>
        <v>-0.006</v>
      </c>
      <c r="N7" s="13">
        <f t="shared" si="6"/>
        <v>72.442</v>
      </c>
      <c r="O7" s="18" t="str">
        <f t="shared" si="7"/>
        <v>T-62,T-63</v>
      </c>
      <c r="P7" s="14">
        <f t="shared" si="0"/>
        <v>89.12583333333333</v>
      </c>
      <c r="Q7" s="15">
        <f t="shared" si="1"/>
        <v>0.9998836129128157</v>
      </c>
    </row>
    <row r="8" spans="1:17" ht="17.25" customHeight="1">
      <c r="A8" s="8" t="s">
        <v>28</v>
      </c>
      <c r="B8" s="8" t="s">
        <v>29</v>
      </c>
      <c r="C8" s="6">
        <v>67.252</v>
      </c>
      <c r="D8" s="9">
        <v>89</v>
      </c>
      <c r="E8" s="10">
        <v>16</v>
      </c>
      <c r="F8" s="11">
        <v>0</v>
      </c>
      <c r="G8" s="7">
        <v>0.99992</v>
      </c>
      <c r="H8" s="6">
        <v>38.357</v>
      </c>
      <c r="I8" s="6">
        <v>51.001</v>
      </c>
      <c r="J8" s="12">
        <f t="shared" si="2"/>
        <v>89.358</v>
      </c>
      <c r="K8" s="12">
        <f t="shared" si="3"/>
        <v>67.246</v>
      </c>
      <c r="L8" s="13">
        <f t="shared" si="4"/>
        <v>-0.001</v>
      </c>
      <c r="M8" s="13">
        <f t="shared" si="5"/>
        <v>-0.005</v>
      </c>
      <c r="N8" s="13">
        <f t="shared" si="6"/>
        <v>67.24</v>
      </c>
      <c r="O8" s="18" t="str">
        <f t="shared" si="7"/>
        <v>T-91,T-90</v>
      </c>
      <c r="P8" s="14">
        <f t="shared" si="0"/>
        <v>89.26666666666667</v>
      </c>
      <c r="Q8" s="15">
        <f t="shared" si="1"/>
        <v>0.9999180928786112</v>
      </c>
    </row>
    <row r="9" spans="1:17" ht="17.25" customHeight="1">
      <c r="A9" s="8" t="s">
        <v>28</v>
      </c>
      <c r="B9" s="8" t="s">
        <v>30</v>
      </c>
      <c r="C9" s="6">
        <v>44.582</v>
      </c>
      <c r="D9" s="9">
        <v>91</v>
      </c>
      <c r="E9" s="10">
        <v>40</v>
      </c>
      <c r="F9" s="11">
        <v>20</v>
      </c>
      <c r="G9" s="7">
        <v>0.99992</v>
      </c>
      <c r="H9" s="6">
        <v>38.357</v>
      </c>
      <c r="I9" s="6">
        <v>51.001</v>
      </c>
      <c r="J9" s="12">
        <f t="shared" si="2"/>
        <v>89.358</v>
      </c>
      <c r="K9" s="12">
        <f t="shared" si="3"/>
        <v>44.563</v>
      </c>
      <c r="L9" s="13">
        <f t="shared" si="4"/>
        <v>-0.001</v>
      </c>
      <c r="M9" s="13">
        <f t="shared" si="5"/>
        <v>-0.004</v>
      </c>
      <c r="N9" s="13">
        <f t="shared" si="6"/>
        <v>44.55800000000001</v>
      </c>
      <c r="O9" s="18" t="str">
        <f t="shared" si="7"/>
        <v>T-91,T-92</v>
      </c>
      <c r="P9" s="14">
        <f t="shared" si="0"/>
        <v>91.67222222222223</v>
      </c>
      <c r="Q9" s="15">
        <f t="shared" si="1"/>
        <v>0.999574125249396</v>
      </c>
    </row>
    <row r="10" spans="1:17" ht="17.25" customHeight="1">
      <c r="A10" s="8" t="s">
        <v>21</v>
      </c>
      <c r="B10" s="8" t="s">
        <v>31</v>
      </c>
      <c r="C10" s="6">
        <v>37.184</v>
      </c>
      <c r="D10" s="9">
        <v>91</v>
      </c>
      <c r="E10" s="10">
        <v>34</v>
      </c>
      <c r="F10" s="11">
        <v>13</v>
      </c>
      <c r="G10" s="7">
        <v>0.99992</v>
      </c>
      <c r="H10" s="6">
        <v>38.357</v>
      </c>
      <c r="I10" s="6">
        <v>51.001</v>
      </c>
      <c r="J10" s="12">
        <f t="shared" si="2"/>
        <v>89.358</v>
      </c>
      <c r="K10" s="12">
        <f t="shared" si="3"/>
        <v>37.17</v>
      </c>
      <c r="L10" s="13">
        <f t="shared" si="4"/>
        <v>-0.001</v>
      </c>
      <c r="M10" s="13">
        <f t="shared" si="5"/>
        <v>-0.003</v>
      </c>
      <c r="N10" s="13">
        <f t="shared" si="6"/>
        <v>37.166000000000004</v>
      </c>
      <c r="O10" s="18" t="str">
        <f t="shared" si="7"/>
        <v>T-103,T-102</v>
      </c>
      <c r="P10" s="14">
        <f t="shared" si="0"/>
        <v>91.57027777777778</v>
      </c>
      <c r="Q10" s="15">
        <f t="shared" si="1"/>
        <v>0.9996244649089784</v>
      </c>
    </row>
    <row r="11" spans="1:17" ht="17.25" customHeight="1">
      <c r="A11" s="8" t="s">
        <v>21</v>
      </c>
      <c r="B11" s="8" t="s">
        <v>32</v>
      </c>
      <c r="C11" s="6">
        <v>64.306</v>
      </c>
      <c r="D11" s="9">
        <v>90</v>
      </c>
      <c r="E11" s="10">
        <v>30</v>
      </c>
      <c r="F11" s="11">
        <v>50</v>
      </c>
      <c r="G11" s="7">
        <v>0.99992</v>
      </c>
      <c r="H11" s="6">
        <v>38.357</v>
      </c>
      <c r="I11" s="6">
        <v>51.001</v>
      </c>
      <c r="J11" s="12">
        <f t="shared" si="2"/>
        <v>89.358</v>
      </c>
      <c r="K11" s="12">
        <f t="shared" si="3"/>
        <v>64.303</v>
      </c>
      <c r="L11" s="13">
        <f t="shared" si="4"/>
        <v>-0.001</v>
      </c>
      <c r="M11" s="13">
        <f t="shared" si="5"/>
        <v>-0.005</v>
      </c>
      <c r="N11" s="13">
        <f t="shared" si="6"/>
        <v>64.297</v>
      </c>
      <c r="O11" s="18" t="str">
        <f t="shared" si="7"/>
        <v>T-103,T-104</v>
      </c>
      <c r="P11" s="14">
        <f t="shared" si="0"/>
        <v>90.51388888888889</v>
      </c>
      <c r="Q11" s="15">
        <f t="shared" si="1"/>
        <v>0.9999597783128735</v>
      </c>
    </row>
    <row r="12" spans="1:17" ht="17.25" customHeight="1">
      <c r="A12" s="16" t="s">
        <v>33</v>
      </c>
      <c r="B12" s="8" t="s">
        <v>34</v>
      </c>
      <c r="C12" s="6">
        <v>49.232</v>
      </c>
      <c r="D12" s="9">
        <v>91</v>
      </c>
      <c r="E12" s="10">
        <v>45</v>
      </c>
      <c r="F12" s="11">
        <v>18</v>
      </c>
      <c r="G12" s="7">
        <v>0.99992</v>
      </c>
      <c r="H12" s="6">
        <v>38.357</v>
      </c>
      <c r="I12" s="6">
        <v>51.001</v>
      </c>
      <c r="J12" s="12">
        <f t="shared" si="2"/>
        <v>89.358</v>
      </c>
      <c r="K12" s="12">
        <f t="shared" si="3"/>
        <v>49.209</v>
      </c>
      <c r="L12" s="13">
        <f t="shared" si="4"/>
        <v>-0.001</v>
      </c>
      <c r="M12" s="13">
        <f t="shared" si="5"/>
        <v>-0.004</v>
      </c>
      <c r="N12" s="13">
        <f t="shared" si="6"/>
        <v>49.20400000000001</v>
      </c>
      <c r="O12" s="18" t="str">
        <f t="shared" si="7"/>
        <v>T-107,T-106</v>
      </c>
      <c r="P12" s="14">
        <f t="shared" si="0"/>
        <v>91.755</v>
      </c>
      <c r="Q12" s="15">
        <f t="shared" si="1"/>
        <v>0.9995309220427536</v>
      </c>
    </row>
    <row r="13" spans="1:17" ht="17.25" customHeight="1">
      <c r="A13" s="8" t="s">
        <v>33</v>
      </c>
      <c r="B13" s="8" t="s">
        <v>35</v>
      </c>
      <c r="C13" s="6">
        <v>18.604</v>
      </c>
      <c r="D13" s="9">
        <v>90</v>
      </c>
      <c r="E13" s="10">
        <v>25</v>
      </c>
      <c r="F13" s="11">
        <v>38</v>
      </c>
      <c r="G13" s="7">
        <v>0.99992</v>
      </c>
      <c r="H13" s="6">
        <v>38.357</v>
      </c>
      <c r="I13" s="6">
        <v>51.001</v>
      </c>
      <c r="J13" s="12">
        <f t="shared" si="2"/>
        <v>89.358</v>
      </c>
      <c r="K13" s="12">
        <f t="shared" si="3"/>
        <v>18.603</v>
      </c>
      <c r="L13" s="13">
        <f t="shared" si="4"/>
        <v>0</v>
      </c>
      <c r="M13" s="13">
        <f t="shared" si="5"/>
        <v>-0.001</v>
      </c>
      <c r="N13" s="13">
        <f t="shared" si="6"/>
        <v>18.602</v>
      </c>
      <c r="O13" s="18" t="str">
        <f t="shared" si="7"/>
        <v>T-107,T-108</v>
      </c>
      <c r="P13" s="14">
        <f t="shared" si="0"/>
        <v>90.42722222222223</v>
      </c>
      <c r="Q13" s="15">
        <f t="shared" si="1"/>
        <v>0.999972200921703</v>
      </c>
    </row>
    <row r="14" spans="1:17" ht="17.25" customHeight="1">
      <c r="A14" s="8"/>
      <c r="B14" s="8"/>
      <c r="C14" s="6"/>
      <c r="D14" s="9"/>
      <c r="E14" s="10"/>
      <c r="F14" s="11"/>
      <c r="G14" s="7"/>
      <c r="H14" s="6"/>
      <c r="I14" s="6"/>
      <c r="J14" s="12">
        <f t="shared" si="2"/>
      </c>
      <c r="K14" s="12">
        <f t="shared" si="3"/>
      </c>
      <c r="L14" s="13">
        <f t="shared" si="4"/>
      </c>
      <c r="M14" s="13">
        <f t="shared" si="5"/>
      </c>
      <c r="N14" s="13">
        <f t="shared" si="6"/>
      </c>
      <c r="O14" s="18">
        <f t="shared" si="7"/>
      </c>
      <c r="P14" s="14">
        <f t="shared" si="0"/>
        <v>0</v>
      </c>
      <c r="Q14" s="15">
        <f t="shared" si="1"/>
        <v>0</v>
      </c>
    </row>
    <row r="15" spans="1:17" ht="17.25" customHeight="1">
      <c r="A15" s="8"/>
      <c r="B15" s="8"/>
      <c r="C15" s="6"/>
      <c r="D15" s="9"/>
      <c r="E15" s="10"/>
      <c r="F15" s="11"/>
      <c r="G15" s="7"/>
      <c r="H15" s="6"/>
      <c r="I15" s="6"/>
      <c r="J15" s="12">
        <f t="shared" si="2"/>
      </c>
      <c r="K15" s="12">
        <f t="shared" si="3"/>
      </c>
      <c r="L15" s="13">
        <f t="shared" si="4"/>
      </c>
      <c r="M15" s="13">
        <f t="shared" si="5"/>
      </c>
      <c r="N15" s="13">
        <f t="shared" si="6"/>
      </c>
      <c r="O15" s="18">
        <f t="shared" si="7"/>
      </c>
      <c r="P15" s="14">
        <f t="shared" si="0"/>
        <v>0</v>
      </c>
      <c r="Q15" s="15">
        <f t="shared" si="1"/>
        <v>0</v>
      </c>
    </row>
    <row r="16" spans="1:17" ht="17.25" customHeight="1">
      <c r="A16" s="8"/>
      <c r="B16" s="8"/>
      <c r="C16" s="6"/>
      <c r="D16" s="9"/>
      <c r="E16" s="10"/>
      <c r="F16" s="11"/>
      <c r="G16" s="7"/>
      <c r="H16" s="6"/>
      <c r="I16" s="6"/>
      <c r="J16" s="12">
        <f t="shared" si="2"/>
      </c>
      <c r="K16" s="12">
        <f t="shared" si="3"/>
      </c>
      <c r="L16" s="13">
        <f t="shared" si="4"/>
      </c>
      <c r="M16" s="13">
        <f t="shared" si="5"/>
      </c>
      <c r="N16" s="13">
        <f t="shared" si="6"/>
      </c>
      <c r="O16" s="18">
        <f t="shared" si="7"/>
      </c>
      <c r="P16" s="14">
        <f t="shared" si="0"/>
        <v>0</v>
      </c>
      <c r="Q16" s="15">
        <f t="shared" si="1"/>
        <v>0</v>
      </c>
    </row>
    <row r="17" spans="1:17" ht="17.25" customHeight="1">
      <c r="A17" s="8"/>
      <c r="B17" s="8"/>
      <c r="C17" s="6"/>
      <c r="D17" s="9"/>
      <c r="E17" s="10"/>
      <c r="F17" s="11"/>
      <c r="G17" s="7"/>
      <c r="H17" s="6"/>
      <c r="I17" s="6"/>
      <c r="J17" s="12">
        <f t="shared" si="2"/>
      </c>
      <c r="K17" s="12">
        <f t="shared" si="3"/>
      </c>
      <c r="L17" s="13">
        <f t="shared" si="4"/>
      </c>
      <c r="M17" s="13">
        <f t="shared" si="5"/>
      </c>
      <c r="N17" s="13">
        <f t="shared" si="6"/>
      </c>
      <c r="O17" s="18">
        <f t="shared" si="7"/>
      </c>
      <c r="P17" s="14">
        <f t="shared" si="0"/>
        <v>0</v>
      </c>
      <c r="Q17" s="15">
        <f t="shared" si="1"/>
        <v>0</v>
      </c>
    </row>
    <row r="18" spans="1:17" ht="17.25" customHeight="1">
      <c r="A18" s="8"/>
      <c r="B18" s="8"/>
      <c r="C18" s="6"/>
      <c r="D18" s="9"/>
      <c r="E18" s="10"/>
      <c r="F18" s="11"/>
      <c r="G18" s="7"/>
      <c r="H18" s="6"/>
      <c r="I18" s="6"/>
      <c r="J18" s="12">
        <f t="shared" si="2"/>
      </c>
      <c r="K18" s="12">
        <f t="shared" si="3"/>
      </c>
      <c r="L18" s="13">
        <f t="shared" si="4"/>
      </c>
      <c r="M18" s="13">
        <f t="shared" si="5"/>
      </c>
      <c r="N18" s="13">
        <f t="shared" si="6"/>
      </c>
      <c r="O18" s="18">
        <f t="shared" si="7"/>
      </c>
      <c r="P18" s="14">
        <f t="shared" si="0"/>
        <v>0</v>
      </c>
      <c r="Q18" s="15">
        <f t="shared" si="1"/>
        <v>0</v>
      </c>
    </row>
    <row r="19" spans="1:17" ht="17.25" customHeight="1">
      <c r="A19" s="8"/>
      <c r="B19" s="8"/>
      <c r="C19" s="6"/>
      <c r="D19" s="9"/>
      <c r="E19" s="10"/>
      <c r="F19" s="11"/>
      <c r="G19" s="7"/>
      <c r="H19" s="6"/>
      <c r="I19" s="6"/>
      <c r="J19" s="12">
        <f t="shared" si="2"/>
      </c>
      <c r="K19" s="12">
        <f t="shared" si="3"/>
      </c>
      <c r="L19" s="13">
        <f t="shared" si="4"/>
      </c>
      <c r="M19" s="13">
        <f t="shared" si="5"/>
      </c>
      <c r="N19" s="13">
        <f t="shared" si="6"/>
      </c>
      <c r="O19" s="18">
        <f t="shared" si="7"/>
      </c>
      <c r="P19" s="14">
        <f t="shared" si="0"/>
        <v>0</v>
      </c>
      <c r="Q19" s="15">
        <f t="shared" si="1"/>
        <v>0</v>
      </c>
    </row>
    <row r="20" spans="1:17" ht="17.25" customHeight="1">
      <c r="A20" s="8"/>
      <c r="B20" s="8"/>
      <c r="C20" s="6"/>
      <c r="D20" s="9"/>
      <c r="E20" s="10"/>
      <c r="F20" s="11"/>
      <c r="G20" s="7"/>
      <c r="H20" s="6"/>
      <c r="I20" s="6"/>
      <c r="J20" s="12">
        <f t="shared" si="2"/>
      </c>
      <c r="K20" s="12">
        <f t="shared" si="3"/>
      </c>
      <c r="L20" s="13">
        <f t="shared" si="4"/>
      </c>
      <c r="M20" s="13">
        <f t="shared" si="5"/>
      </c>
      <c r="N20" s="13">
        <f t="shared" si="6"/>
      </c>
      <c r="O20" s="18">
        <f t="shared" si="7"/>
      </c>
      <c r="P20" s="14">
        <f t="shared" si="0"/>
        <v>0</v>
      </c>
      <c r="Q20" s="15">
        <f t="shared" si="1"/>
        <v>0</v>
      </c>
    </row>
    <row r="21" spans="1:17" ht="17.25" customHeight="1">
      <c r="A21" s="8"/>
      <c r="B21" s="8"/>
      <c r="C21" s="6"/>
      <c r="D21" s="9"/>
      <c r="E21" s="10"/>
      <c r="F21" s="11"/>
      <c r="G21" s="7"/>
      <c r="H21" s="6"/>
      <c r="I21" s="6"/>
      <c r="J21" s="12">
        <f t="shared" si="2"/>
      </c>
      <c r="K21" s="12">
        <f t="shared" si="3"/>
      </c>
      <c r="L21" s="13">
        <f t="shared" si="4"/>
      </c>
      <c r="M21" s="13">
        <f t="shared" si="5"/>
      </c>
      <c r="N21" s="13">
        <f t="shared" si="6"/>
      </c>
      <c r="O21" s="18">
        <f t="shared" si="7"/>
      </c>
      <c r="P21" s="14">
        <f t="shared" si="0"/>
        <v>0</v>
      </c>
      <c r="Q21" s="15">
        <f t="shared" si="1"/>
        <v>0</v>
      </c>
    </row>
    <row r="22" spans="1:17" ht="17.25" customHeight="1">
      <c r="A22" s="8"/>
      <c r="B22" s="8"/>
      <c r="C22" s="6"/>
      <c r="D22" s="9"/>
      <c r="E22" s="10"/>
      <c r="F22" s="11"/>
      <c r="G22" s="7"/>
      <c r="H22" s="6"/>
      <c r="I22" s="6"/>
      <c r="J22" s="12">
        <f t="shared" si="2"/>
      </c>
      <c r="K22" s="12">
        <f t="shared" si="3"/>
      </c>
      <c r="L22" s="13">
        <f t="shared" si="4"/>
      </c>
      <c r="M22" s="13">
        <f t="shared" si="5"/>
      </c>
      <c r="N22" s="13">
        <f t="shared" si="6"/>
      </c>
      <c r="O22" s="18">
        <f t="shared" si="7"/>
      </c>
      <c r="P22" s="14">
        <f t="shared" si="0"/>
        <v>0</v>
      </c>
      <c r="Q22" s="15">
        <f t="shared" si="1"/>
        <v>0</v>
      </c>
    </row>
    <row r="23" spans="1:17" ht="17.25" customHeight="1">
      <c r="A23" s="8"/>
      <c r="B23" s="8"/>
      <c r="C23" s="6"/>
      <c r="D23" s="9"/>
      <c r="E23" s="10"/>
      <c r="F23" s="11"/>
      <c r="G23" s="7"/>
      <c r="H23" s="6"/>
      <c r="I23" s="6"/>
      <c r="J23" s="12">
        <f t="shared" si="2"/>
      </c>
      <c r="K23" s="12">
        <f t="shared" si="3"/>
      </c>
      <c r="L23" s="13">
        <f t="shared" si="4"/>
      </c>
      <c r="M23" s="13">
        <f t="shared" si="5"/>
      </c>
      <c r="N23" s="13">
        <f t="shared" si="6"/>
      </c>
      <c r="O23" s="18">
        <f t="shared" si="7"/>
      </c>
      <c r="P23" s="14">
        <f t="shared" si="0"/>
        <v>0</v>
      </c>
      <c r="Q23" s="15">
        <f t="shared" si="1"/>
        <v>0</v>
      </c>
    </row>
    <row r="24" spans="1:17" ht="17.25" customHeight="1">
      <c r="A24" s="8"/>
      <c r="B24" s="8"/>
      <c r="C24" s="6"/>
      <c r="D24" s="9"/>
      <c r="E24" s="10"/>
      <c r="F24" s="11"/>
      <c r="G24" s="7"/>
      <c r="H24" s="6"/>
      <c r="I24" s="6"/>
      <c r="J24" s="12">
        <f t="shared" si="2"/>
      </c>
      <c r="K24" s="12">
        <f t="shared" si="3"/>
      </c>
      <c r="L24" s="13">
        <f t="shared" si="4"/>
      </c>
      <c r="M24" s="13">
        <f t="shared" si="5"/>
      </c>
      <c r="N24" s="13">
        <f t="shared" si="6"/>
      </c>
      <c r="O24" s="18">
        <f t="shared" si="7"/>
      </c>
      <c r="P24" s="14">
        <f t="shared" si="0"/>
        <v>0</v>
      </c>
      <c r="Q24" s="15">
        <f t="shared" si="1"/>
        <v>0</v>
      </c>
    </row>
    <row r="25" spans="1:17" ht="17.25" customHeight="1">
      <c r="A25" s="8"/>
      <c r="B25" s="8"/>
      <c r="C25" s="6"/>
      <c r="D25" s="9"/>
      <c r="E25" s="10"/>
      <c r="F25" s="11"/>
      <c r="G25" s="7"/>
      <c r="H25" s="6"/>
      <c r="I25" s="6"/>
      <c r="J25" s="12">
        <f t="shared" si="2"/>
      </c>
      <c r="K25" s="12">
        <f t="shared" si="3"/>
      </c>
      <c r="L25" s="13">
        <f t="shared" si="4"/>
      </c>
      <c r="M25" s="13">
        <f t="shared" si="5"/>
      </c>
      <c r="N25" s="13">
        <f t="shared" si="6"/>
      </c>
      <c r="O25" s="18">
        <f t="shared" si="7"/>
      </c>
      <c r="P25" s="14">
        <f t="shared" si="0"/>
        <v>0</v>
      </c>
      <c r="Q25" s="15">
        <f t="shared" si="1"/>
        <v>0</v>
      </c>
    </row>
    <row r="26" spans="1:17" ht="17.25" customHeight="1">
      <c r="A26" s="8"/>
      <c r="B26" s="8"/>
      <c r="C26" s="6"/>
      <c r="D26" s="9"/>
      <c r="E26" s="10"/>
      <c r="F26" s="11"/>
      <c r="G26" s="7"/>
      <c r="H26" s="6"/>
      <c r="I26" s="6"/>
      <c r="J26" s="12">
        <f t="shared" si="2"/>
      </c>
      <c r="K26" s="12">
        <f t="shared" si="3"/>
      </c>
      <c r="L26" s="13">
        <f t="shared" si="4"/>
      </c>
      <c r="M26" s="13">
        <f t="shared" si="5"/>
      </c>
      <c r="N26" s="13">
        <f t="shared" si="6"/>
      </c>
      <c r="O26" s="18">
        <f t="shared" si="7"/>
      </c>
      <c r="P26" s="14">
        <f t="shared" si="0"/>
        <v>0</v>
      </c>
      <c r="Q26" s="15">
        <f t="shared" si="1"/>
        <v>0</v>
      </c>
    </row>
    <row r="27" spans="1:17" ht="17.25" customHeight="1">
      <c r="A27" s="8"/>
      <c r="B27" s="8"/>
      <c r="C27" s="6"/>
      <c r="D27" s="9"/>
      <c r="E27" s="10"/>
      <c r="F27" s="11"/>
      <c r="G27" s="7"/>
      <c r="H27" s="6"/>
      <c r="I27" s="6"/>
      <c r="J27" s="12">
        <f t="shared" si="2"/>
      </c>
      <c r="K27" s="12">
        <f t="shared" si="3"/>
      </c>
      <c r="L27" s="13">
        <f t="shared" si="4"/>
      </c>
      <c r="M27" s="13">
        <f t="shared" si="5"/>
      </c>
      <c r="N27" s="13">
        <f t="shared" si="6"/>
      </c>
      <c r="O27" s="18">
        <f t="shared" si="7"/>
      </c>
      <c r="P27" s="14">
        <f t="shared" si="0"/>
        <v>0</v>
      </c>
      <c r="Q27" s="15">
        <f t="shared" si="1"/>
        <v>0</v>
      </c>
    </row>
    <row r="28" spans="1:17" ht="17.25" customHeight="1">
      <c r="A28" s="8"/>
      <c r="B28" s="8"/>
      <c r="C28" s="6"/>
      <c r="D28" s="9"/>
      <c r="E28" s="10"/>
      <c r="F28" s="11"/>
      <c r="G28" s="7"/>
      <c r="H28" s="6"/>
      <c r="I28" s="6"/>
      <c r="J28" s="12">
        <f t="shared" si="2"/>
      </c>
      <c r="K28" s="12">
        <f t="shared" si="3"/>
      </c>
      <c r="L28" s="13">
        <f t="shared" si="4"/>
      </c>
      <c r="M28" s="13">
        <f t="shared" si="5"/>
      </c>
      <c r="N28" s="13">
        <f t="shared" si="6"/>
      </c>
      <c r="O28" s="18">
        <f t="shared" si="7"/>
      </c>
      <c r="P28" s="14">
        <f t="shared" si="0"/>
        <v>0</v>
      </c>
      <c r="Q28" s="15">
        <f t="shared" si="1"/>
        <v>0</v>
      </c>
    </row>
    <row r="29" spans="1:6" ht="17.25" customHeight="1">
      <c r="A29" s="26" t="s">
        <v>16</v>
      </c>
      <c r="B29" s="26"/>
      <c r="C29" s="26"/>
      <c r="D29" s="26"/>
      <c r="E29" s="26"/>
      <c r="F29" s="26"/>
    </row>
    <row r="30" spans="1:6" ht="17.25" customHeight="1">
      <c r="A30" s="26"/>
      <c r="B30" s="26"/>
      <c r="C30" s="26"/>
      <c r="D30" s="26"/>
      <c r="E30" s="26"/>
      <c r="F30" s="26"/>
    </row>
    <row r="31" spans="1:6" ht="17.25" customHeight="1">
      <c r="A31" s="26"/>
      <c r="B31" s="26"/>
      <c r="C31" s="26"/>
      <c r="D31" s="26"/>
      <c r="E31" s="26"/>
      <c r="F31" s="26"/>
    </row>
    <row r="32" spans="1:6" ht="17.25" customHeight="1">
      <c r="A32" s="26"/>
      <c r="B32" s="26"/>
      <c r="C32" s="26"/>
      <c r="D32" s="26"/>
      <c r="E32" s="26"/>
      <c r="F32" s="26"/>
    </row>
    <row r="33" spans="1:6" ht="17.25" customHeight="1">
      <c r="A33" s="26"/>
      <c r="B33" s="26"/>
      <c r="C33" s="26"/>
      <c r="D33" s="26"/>
      <c r="E33" s="26"/>
      <c r="F33" s="26"/>
    </row>
    <row r="34" spans="1:6" ht="17.25" customHeight="1">
      <c r="A34" s="20" t="s">
        <v>14</v>
      </c>
      <c r="B34" s="20"/>
      <c r="C34" s="20"/>
      <c r="D34" s="20"/>
      <c r="E34" s="20"/>
      <c r="F34" s="20"/>
    </row>
    <row r="35" spans="1:6" ht="17.25" customHeight="1">
      <c r="A35" s="20" t="s">
        <v>15</v>
      </c>
      <c r="B35" s="20"/>
      <c r="C35" s="21" t="s">
        <v>17</v>
      </c>
      <c r="D35" s="22"/>
      <c r="E35" s="22"/>
      <c r="F35" s="22"/>
    </row>
    <row r="36" ht="17.25" customHeight="1">
      <c r="F36" s="2"/>
    </row>
    <row r="37" ht="17.25" customHeight="1">
      <c r="F37" s="2"/>
    </row>
  </sheetData>
  <sheetProtection formatCells="0" formatColumns="0" formatRows="0" insertColumns="0" insertRows="0"/>
  <protectedRanges>
    <protectedRange sqref="A2:I28" name="範囲1"/>
  </protectedRanges>
  <mergeCells count="2">
    <mergeCell ref="D1:F1"/>
    <mergeCell ref="A29:F33"/>
  </mergeCells>
  <hyperlinks>
    <hyperlink ref="C35" r:id="rId1" display="info@skym-sv.com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6" r:id="rId2"/>
  <headerFooter alignWithMargins="0">
    <oddHeader>&amp;C&amp;16路線計算書&amp;12（平面直角距離計算）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観測距離補正計算書</dc:title>
  <dc:subject>観測距離補正計算書</dc:subject>
  <dc:creator>崎山測量調査株式会社</dc:creator>
  <cp:keywords/>
  <dc:description>縮尺係数等の補正距離計算</dc:description>
  <cp:lastModifiedBy>O</cp:lastModifiedBy>
  <cp:lastPrinted>2008-09-01T06:51:17Z</cp:lastPrinted>
  <dcterms:created xsi:type="dcterms:W3CDTF">2008-05-17T08:26:03Z</dcterms:created>
  <dcterms:modified xsi:type="dcterms:W3CDTF">2009-06-07T06:18:12Z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